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activeTab="1"/>
  </bookViews>
  <sheets>
    <sheet name="CBTT-03_I.A" sheetId="1" r:id="rId1"/>
    <sheet name="CBTT-03_II.A" sheetId="2" r:id="rId2"/>
    <sheet name="CBTT-03_V" sheetId="3" r:id="rId3"/>
  </sheets>
  <definedNames/>
  <calcPr fullCalcOnLoad="1"/>
</workbook>
</file>

<file path=xl/sharedStrings.xml><?xml version="1.0" encoding="utf-8"?>
<sst xmlns="http://schemas.openxmlformats.org/spreadsheetml/2006/main" count="113" uniqueCount="106">
  <si>
    <t>Mẫu CBTT-03</t>
  </si>
  <si>
    <t>(Ban hành kèm theo Thông tư số 38/2007/TT-BTC ngày 18/4/2007</t>
  </si>
  <si>
    <t>của Bộ trưởng Bộ Tài chính hướng dẫn về việc Công bố thông tin</t>
  </si>
  <si>
    <t>trên thị trường chứng khoán)</t>
  </si>
  <si>
    <t>BÁO CÁO TÀI CHÍNH TÓM TẮT</t>
  </si>
  <si>
    <t xml:space="preserve">I.A. BẢNG CÂN ĐỐI KẾ TOÁN   </t>
  </si>
  <si>
    <t>(Áp dụng với các doanh nghiệp trong lĩnh vực sản xuất, chế biến, dịch vụ)</t>
  </si>
  <si>
    <t>Stt</t>
  </si>
  <si>
    <t>Nội dung</t>
  </si>
  <si>
    <t>Số dư đầu kỳ</t>
  </si>
  <si>
    <t>Số dư cuối kỳ</t>
  </si>
  <si>
    <t>I</t>
  </si>
  <si>
    <r>
      <t xml:space="preserve">Tài sản ngắn hạn </t>
    </r>
    <r>
      <rPr>
        <i/>
        <sz val="12"/>
        <rFont val="Times New Roman"/>
        <family val="1"/>
      </rPr>
      <t xml:space="preserve">       </t>
    </r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</si>
  <si>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</si>
  <si>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</si>
  <si>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</si>
  <si>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</si>
  <si>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</si>
  <si>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>II</t>
  </si>
  <si>
    <t xml:space="preserve">Các khoản phải thu dài hạn 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</si>
  <si>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</si>
  <si>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</si>
  <si>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</si>
  <si>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</si>
  <si>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</si>
  <si>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</si>
  <si>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</si>
  <si>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 xml:space="preserve">Tài sản dài hạn khác      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</si>
  <si>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</si>
  <si>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</si>
  <si>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</si>
  <si>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</si>
  <si>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</si>
  <si>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</si>
  <si>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</si>
  <si>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</si>
  <si>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</si>
  <si>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</si>
  <si>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</si>
  <si>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</si>
  <si>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</si>
  <si>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r>
      <t xml:space="preserve"> - Chênh lệch tỷ giá hối đoái       </t>
    </r>
    <r>
      <rPr>
        <i/>
        <sz val="12"/>
        <rFont val="Times New Roman"/>
        <family val="1"/>
      </rPr>
      <t xml:space="preserve"> </t>
    </r>
  </si>
  <si>
    <t xml:space="preserve"> - Các quỹ</t>
  </si>
  <si>
    <t xml:space="preserve"> - Lợi nhuận sau thuế chưa phân phối</t>
  </si>
  <si>
    <t xml:space="preserve"> - Nguồn vốn đầu tư XDCB</t>
  </si>
  <si>
    <t>2</t>
  </si>
  <si>
    <t>Nguồn kinh phí và quỹ khác</t>
  </si>
  <si>
    <t xml:space="preserve"> - Quỹ khen thưởng phúc lợi</t>
  </si>
  <si>
    <t xml:space="preserve"> - Nguồn kinh phí</t>
  </si>
  <si>
    <t xml:space="preserve"> - Nguồn kinh phí đã hình thành TSCĐ</t>
  </si>
  <si>
    <t>VI</t>
  </si>
  <si>
    <t>TỔNG CỘNG NGUỒN VỐN</t>
  </si>
  <si>
    <t>CÔNG TY CỔ PHẦN XÂY DỰNG ĐIỆN VNECO 9</t>
  </si>
  <si>
    <t>Quý 4 năm 2007</t>
  </si>
  <si>
    <r>
      <t>Tài sản dài hạn</t>
    </r>
    <r>
      <rPr>
        <b/>
        <i/>
        <sz val="12"/>
        <rFont val="Times New Roman"/>
        <family val="1"/>
      </rPr>
      <t xml:space="preserve">    </t>
    </r>
  </si>
  <si>
    <t>II.A.  KẾT QUẢ HOẠT ĐỘNG KINH DOANH</t>
  </si>
  <si>
    <t>(Áp dụng với các doanh nghiệp sản xuất, chế biến, dịch vụ)</t>
  </si>
  <si>
    <t>STT</t>
  </si>
  <si>
    <t>Chỉ tiêu</t>
  </si>
  <si>
    <t>Kỳ báo cáo</t>
  </si>
  <si>
    <t>Luỹ kế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</si>
  <si>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</si>
  <si>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</si>
  <si>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</si>
  <si>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</si>
  <si>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</si>
  <si>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</si>
  <si>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</si>
  <si>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</si>
  <si>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</si>
  <si>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</si>
  <si>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</si>
  <si>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</si>
  <si>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</si>
  <si>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</si>
  <si>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</si>
  <si>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</si>
  <si>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</t>
  </si>
  <si>
    <t>Cổ tức trên mỗi cổ phiếu</t>
  </si>
  <si>
    <t>V. CÁC CHỈ TIÊU TÀI CHÍNH CƠ BẢN</t>
  </si>
  <si>
    <t>(Chỉ áp dụng đối với báo cáo năm)</t>
  </si>
  <si>
    <t>Đơn vị tính</t>
  </si>
  <si>
    <t>Kỳ trước</t>
  </si>
  <si>
    <t>Cơ cấu tài sản</t>
  </si>
  <si>
    <t>- Tài sản dài hạn/Tổng tài sản</t>
  </si>
  <si>
    <t>- Tài sản ngắn hạn/Tổng tài sản</t>
  </si>
  <si>
    <t>%</t>
  </si>
  <si>
    <t>Cơ cấu nguồn vốn</t>
  </si>
  <si>
    <t>- Nợ phải trả/ Tổng nguồn vốn</t>
  </si>
  <si>
    <t>- Nguồn vốn chủ sở hữu/ Tổng nguồn vốn</t>
  </si>
  <si>
    <t>3</t>
  </si>
  <si>
    <t>Khả năng thanh toán</t>
  </si>
  <si>
    <t>- Khả năng thanh toán nhanh</t>
  </si>
  <si>
    <t>- Khả năng thanh toán hiện hành</t>
  </si>
  <si>
    <t>Lần</t>
  </si>
  <si>
    <t>4</t>
  </si>
  <si>
    <t>Tỷ suất lợi nhuận</t>
  </si>
  <si>
    <t>- Tỷ suất lợi nhuận sau thuế/Tổng tài sản</t>
  </si>
  <si>
    <t>- Tỷ suất lợi nhuận sau thuế/Doanh thu thuần</t>
  </si>
  <si>
    <t>- Tỷ suất lợi nhuận sau thuế/Nguồn vốn chủ sở hữu</t>
  </si>
  <si>
    <t xml:space="preserve"> </t>
  </si>
  <si>
    <t xml:space="preserve">                                                                           </t>
  </si>
  <si>
    <r>
      <t>(</t>
    </r>
    <r>
      <rPr>
        <i/>
        <sz val="12"/>
        <rFont val="Times New Roman"/>
        <family val="1"/>
      </rPr>
      <t>Ký, ghi rõ họ tên, đóng dấu)</t>
    </r>
  </si>
  <si>
    <r>
      <t>Giám đốc công ty</t>
    </r>
    <r>
      <rPr>
        <sz val="12"/>
        <rFont val="Times New Roman"/>
        <family val="1"/>
      </rPr>
      <t xml:space="preserve">  </t>
    </r>
  </si>
  <si>
    <t xml:space="preserve"> Ngày ….. Tháng 01 năm 2008</t>
  </si>
  <si>
    <t>Địa chỉ: 06 Hùng Vương, Nha Trang, Khánh Hoà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</si>
</sst>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</numFmts>
  <fonts count="8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.VnTime"/>
      <family val="2"/>
    </font>
    <font>
      <b/>
      <sz val="12"/>
      <name val=".VnTimeH"/>
      <family val="2"/>
    </font>
    <font>
      <b/>
      <i/>
      <sz val="12"/>
      <name val="Times New Roman"/>
      <family val="1"/>
    </font>
    <font>
      <sz val="8"/>
      <name val="Times New Roman"/>
      <family val="0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9" fontId="0" fillId="0" borderId="0" xfId="15" applyNumberFormat="1" applyAlignment="1">
      <alignment/>
    </xf>
    <xf numFmtId="169" fontId="1" fillId="0" borderId="1" xfId="15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wrapText="1"/>
    </xf>
    <xf numFmtId="169" fontId="1" fillId="0" borderId="4" xfId="15" applyNumberFormat="1" applyFont="1" applyBorder="1" applyAlignment="1">
      <alignment wrapText="1"/>
    </xf>
    <xf numFmtId="169" fontId="1" fillId="0" borderId="5" xfId="15" applyNumberFormat="1" applyFont="1" applyBorder="1" applyAlignment="1">
      <alignment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169" fontId="0" fillId="0" borderId="7" xfId="15" applyNumberFormat="1" applyFont="1" applyBorder="1" applyAlignment="1">
      <alignment horizontal="center" wrapText="1"/>
    </xf>
    <xf numFmtId="169" fontId="0" fillId="0" borderId="8" xfId="15" applyNumberFormat="1" applyFont="1" applyBorder="1" applyAlignment="1">
      <alignment horizontal="center" wrapText="1"/>
    </xf>
    <xf numFmtId="169" fontId="0" fillId="0" borderId="7" xfId="15" applyNumberFormat="1" applyFont="1" applyBorder="1" applyAlignment="1">
      <alignment wrapText="1"/>
    </xf>
    <xf numFmtId="169" fontId="0" fillId="0" borderId="8" xfId="15" applyNumberFormat="1" applyFont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justify" wrapText="1"/>
    </xf>
    <xf numFmtId="169" fontId="0" fillId="0" borderId="7" xfId="15" applyNumberFormat="1" applyFont="1" applyBorder="1" applyAlignment="1">
      <alignment horizontal="justify" wrapText="1"/>
    </xf>
    <xf numFmtId="169" fontId="0" fillId="0" borderId="8" xfId="15" applyNumberFormat="1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169" fontId="1" fillId="0" borderId="7" xfId="15" applyNumberFormat="1" applyFont="1" applyBorder="1" applyAlignment="1">
      <alignment wrapText="1"/>
    </xf>
    <xf numFmtId="169" fontId="1" fillId="0" borderId="8" xfId="15" applyNumberFormat="1" applyFont="1" applyBorder="1" applyAlignment="1">
      <alignment wrapText="1"/>
    </xf>
    <xf numFmtId="0" fontId="1" fillId="0" borderId="0" xfId="0" applyFont="1" applyAlignment="1">
      <alignment/>
    </xf>
    <xf numFmtId="169" fontId="1" fillId="0" borderId="10" xfId="15" applyNumberFormat="1" applyFont="1" applyBorder="1" applyAlignment="1">
      <alignment wrapText="1"/>
    </xf>
    <xf numFmtId="169" fontId="1" fillId="0" borderId="11" xfId="15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169" fontId="1" fillId="0" borderId="2" xfId="15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169" fontId="0" fillId="0" borderId="14" xfId="15" applyNumberFormat="1" applyFont="1" applyBorder="1" applyAlignment="1">
      <alignment vertical="top" wrapText="1"/>
    </xf>
    <xf numFmtId="169" fontId="0" fillId="0" borderId="15" xfId="15" applyNumberFormat="1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justify" vertical="top" wrapText="1"/>
    </xf>
    <xf numFmtId="169" fontId="0" fillId="0" borderId="17" xfId="15" applyNumberFormat="1" applyFont="1" applyBorder="1" applyAlignment="1">
      <alignment vertical="top" wrapText="1"/>
    </xf>
    <xf numFmtId="169" fontId="0" fillId="0" borderId="18" xfId="15" applyNumberFormat="1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169" fontId="0" fillId="0" borderId="18" xfId="15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justify" vertical="top" wrapText="1"/>
    </xf>
    <xf numFmtId="169" fontId="0" fillId="0" borderId="20" xfId="15" applyNumberFormat="1" applyFont="1" applyBorder="1" applyAlignment="1">
      <alignment vertical="top" wrapText="1"/>
    </xf>
    <xf numFmtId="169" fontId="7" fillId="0" borderId="21" xfId="15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2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10" fontId="0" fillId="0" borderId="24" xfId="0" applyNumberFormat="1" applyFont="1" applyBorder="1" applyAlignment="1">
      <alignment vertical="top"/>
    </xf>
    <xf numFmtId="10" fontId="0" fillId="0" borderId="25" xfId="0" applyNumberFormat="1" applyFont="1" applyBorder="1" applyAlignment="1">
      <alignment vertical="top"/>
    </xf>
    <xf numFmtId="2" fontId="0" fillId="0" borderId="25" xfId="0" applyNumberFormat="1" applyFont="1" applyBorder="1" applyAlignment="1">
      <alignment vertical="top"/>
    </xf>
    <xf numFmtId="2" fontId="0" fillId="0" borderId="24" xfId="0" applyNumberFormat="1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38">
      <selection activeCell="D14" sqref="D14"/>
    </sheetView>
  </sheetViews>
  <sheetFormatPr defaultColWidth="9.00390625" defaultRowHeight="15.75"/>
  <cols>
    <col min="2" max="2" width="43.375" style="0" customWidth="1"/>
    <col min="3" max="4" width="14.625" style="13" customWidth="1"/>
  </cols>
  <sheetData>
    <row r="1" ht="15.75">
      <c r="A1" s="9" t="s">
        <v>0</v>
      </c>
    </row>
    <row r="2" ht="15.75">
      <c r="A2" s="10" t="s">
        <v>1</v>
      </c>
    </row>
    <row r="3" ht="15.75">
      <c r="A3" s="10" t="s">
        <v>2</v>
      </c>
    </row>
    <row r="4" ht="15.75">
      <c r="A4" s="10" t="s">
        <v>3</v>
      </c>
    </row>
    <row r="5" ht="15.75">
      <c r="A5" s="2"/>
    </row>
    <row r="6" spans="1:2" ht="15.75">
      <c r="A6" s="69" t="s">
        <v>52</v>
      </c>
      <c r="B6" s="70"/>
    </row>
    <row r="7" spans="1:2" ht="15.75" hidden="1">
      <c r="A7" s="69"/>
      <c r="B7" s="70"/>
    </row>
    <row r="8" spans="1:2" ht="15.75">
      <c r="A8" s="71" t="s">
        <v>105</v>
      </c>
      <c r="B8" s="72"/>
    </row>
    <row r="9" spans="1:2" ht="15.75">
      <c r="A9" s="3"/>
      <c r="B9" s="12"/>
    </row>
    <row r="10" spans="1:4" ht="15.75">
      <c r="A10" s="67" t="s">
        <v>4</v>
      </c>
      <c r="B10" s="67"/>
      <c r="C10" s="67"/>
      <c r="D10" s="67"/>
    </row>
    <row r="11" spans="1:4" ht="15.75">
      <c r="A11" s="68" t="s">
        <v>53</v>
      </c>
      <c r="B11" s="68"/>
      <c r="C11" s="68"/>
      <c r="D11" s="68"/>
    </row>
    <row r="12" spans="1:2" ht="15.75">
      <c r="A12" s="3"/>
      <c r="B12" s="4"/>
    </row>
    <row r="13" ht="15.75">
      <c r="A13" s="6" t="s">
        <v>5</v>
      </c>
    </row>
    <row r="14" ht="16.5" thickBot="1">
      <c r="A14" s="10" t="s">
        <v>6</v>
      </c>
    </row>
    <row r="15" spans="1:4" ht="16.5" thickBot="1">
      <c r="A15" s="11" t="s">
        <v>7</v>
      </c>
      <c r="B15" s="11" t="s">
        <v>8</v>
      </c>
      <c r="C15" s="14" t="s">
        <v>9</v>
      </c>
      <c r="D15" s="14" t="s">
        <v>10</v>
      </c>
    </row>
    <row r="16" spans="1:4" ht="15.75">
      <c r="A16" s="15" t="s">
        <v>11</v>
      </c>
      <c r="B16" s="16" t="s">
        <v>12</v>
      </c>
      <c r="C16" s="17">
        <f>SUM(C17:C21)</f>
        <v>34542851390</v>
      </c>
      <c r="D16" s="18">
        <f>SUM(D17:D21)</f>
        <v>42148538903</v>
      </c>
    </row>
    <row r="17" spans="1:4" ht="15.75">
      <c r="A17" s="19">
        <v>1</v>
      </c>
      <c r="B17" s="20" t="s">
        <v>13</v>
      </c>
      <c r="C17" s="21">
        <v>1166493084</v>
      </c>
      <c r="D17" s="22">
        <v>1841690912</v>
      </c>
    </row>
    <row r="18" spans="1:4" ht="15.75">
      <c r="A18" s="19">
        <v>2</v>
      </c>
      <c r="B18" s="20" t="s">
        <v>14</v>
      </c>
      <c r="C18" s="23"/>
      <c r="D18" s="24"/>
    </row>
    <row r="19" spans="1:4" ht="15.75">
      <c r="A19" s="19">
        <v>3</v>
      </c>
      <c r="B19" s="20" t="s">
        <v>15</v>
      </c>
      <c r="C19" s="23">
        <v>16113552037</v>
      </c>
      <c r="D19" s="24">
        <v>26383974000</v>
      </c>
    </row>
    <row r="20" spans="1:4" ht="15.75">
      <c r="A20" s="19">
        <v>4</v>
      </c>
      <c r="B20" s="20" t="s">
        <v>16</v>
      </c>
      <c r="C20" s="23">
        <v>13863051680</v>
      </c>
      <c r="D20" s="24">
        <v>11243279545</v>
      </c>
    </row>
    <row r="21" spans="1:4" ht="15.75">
      <c r="A21" s="19">
        <v>5</v>
      </c>
      <c r="B21" s="20" t="s">
        <v>17</v>
      </c>
      <c r="C21" s="23">
        <v>3399754589</v>
      </c>
      <c r="D21" s="24">
        <v>2679594446</v>
      </c>
    </row>
    <row r="22" spans="1:4" s="6" customFormat="1" ht="15.75">
      <c r="A22" s="25" t="s">
        <v>18</v>
      </c>
      <c r="B22" s="26" t="s">
        <v>54</v>
      </c>
      <c r="C22" s="35">
        <f>C23+C24+C29+C30+C31</f>
        <v>35438370136</v>
      </c>
      <c r="D22" s="36">
        <f>D23+D24+D29+D30+D31</f>
        <v>50057605647</v>
      </c>
    </row>
    <row r="23" spans="1:4" ht="15.75">
      <c r="A23" s="19">
        <v>1</v>
      </c>
      <c r="B23" s="20" t="s">
        <v>19</v>
      </c>
      <c r="C23" s="23">
        <v>8128096</v>
      </c>
      <c r="D23" s="24"/>
    </row>
    <row r="24" spans="1:4" ht="15.75">
      <c r="A24" s="19">
        <v>2</v>
      </c>
      <c r="B24" s="20" t="s">
        <v>20</v>
      </c>
      <c r="C24" s="23">
        <f>SUM(C25:C28)</f>
        <v>34691423977</v>
      </c>
      <c r="D24" s="24">
        <f>SUM(D25:D28)</f>
        <v>34748253442</v>
      </c>
    </row>
    <row r="25" spans="1:4" ht="15.75">
      <c r="A25" s="19"/>
      <c r="B25" s="20" t="s">
        <v>21</v>
      </c>
      <c r="C25" s="23">
        <v>16480023068</v>
      </c>
      <c r="D25" s="24">
        <v>16554103442</v>
      </c>
    </row>
    <row r="26" spans="1:4" ht="15.75">
      <c r="A26" s="19"/>
      <c r="B26" s="20" t="s">
        <v>22</v>
      </c>
      <c r="C26" s="23">
        <v>18194150000</v>
      </c>
      <c r="D26" s="24">
        <f>C26</f>
        <v>18194150000</v>
      </c>
    </row>
    <row r="27" spans="1:4" ht="15.75">
      <c r="A27" s="19"/>
      <c r="B27" s="20" t="s">
        <v>23</v>
      </c>
      <c r="C27" s="23"/>
      <c r="D27" s="24"/>
    </row>
    <row r="28" spans="1:4" ht="15.75">
      <c r="A28" s="19"/>
      <c r="B28" s="20" t="s">
        <v>24</v>
      </c>
      <c r="C28" s="23">
        <v>17250909</v>
      </c>
      <c r="D28" s="24"/>
    </row>
    <row r="29" spans="1:4" ht="15.75">
      <c r="A29" s="19">
        <v>3</v>
      </c>
      <c r="B29" s="27" t="s">
        <v>25</v>
      </c>
      <c r="C29" s="28"/>
      <c r="D29" s="29"/>
    </row>
    <row r="30" spans="1:4" ht="15.75">
      <c r="A30" s="19">
        <v>4</v>
      </c>
      <c r="B30" s="20" t="s">
        <v>26</v>
      </c>
      <c r="C30" s="23">
        <v>495500000</v>
      </c>
      <c r="D30" s="24">
        <v>15212196800</v>
      </c>
    </row>
    <row r="31" spans="1:4" ht="15.75">
      <c r="A31" s="19">
        <v>5</v>
      </c>
      <c r="B31" s="20" t="s">
        <v>27</v>
      </c>
      <c r="C31" s="23">
        <v>243318063</v>
      </c>
      <c r="D31" s="24">
        <v>97155405</v>
      </c>
    </row>
    <row r="32" spans="1:4" s="6" customFormat="1" ht="15.75">
      <c r="A32" s="25" t="s">
        <v>28</v>
      </c>
      <c r="B32" s="30" t="s">
        <v>29</v>
      </c>
      <c r="C32" s="35">
        <f>C22+C16</f>
        <v>69981221526</v>
      </c>
      <c r="D32" s="36">
        <f>D22+D16</f>
        <v>92206144550</v>
      </c>
    </row>
    <row r="33" spans="1:4" s="6" customFormat="1" ht="15.75">
      <c r="A33" s="25" t="s">
        <v>30</v>
      </c>
      <c r="B33" s="30" t="s">
        <v>31</v>
      </c>
      <c r="C33" s="35">
        <f>SUM(C34:C35)</f>
        <v>49191105202</v>
      </c>
      <c r="D33" s="36">
        <f>SUM(D34:D35)</f>
        <v>55507008513</v>
      </c>
    </row>
    <row r="34" spans="1:4" ht="15.75">
      <c r="A34" s="19">
        <v>1</v>
      </c>
      <c r="B34" s="20" t="s">
        <v>32</v>
      </c>
      <c r="C34" s="23">
        <v>27386608478</v>
      </c>
      <c r="D34" s="24">
        <v>42951993789</v>
      </c>
    </row>
    <row r="35" spans="1:4" ht="15.75">
      <c r="A35" s="19">
        <v>2</v>
      </c>
      <c r="B35" s="20" t="s">
        <v>33</v>
      </c>
      <c r="C35" s="23">
        <v>21804496724</v>
      </c>
      <c r="D35" s="24">
        <v>12555014724</v>
      </c>
    </row>
    <row r="36" spans="1:4" s="37" customFormat="1" ht="17.25">
      <c r="A36" s="31" t="s">
        <v>34</v>
      </c>
      <c r="B36" s="30" t="s">
        <v>35</v>
      </c>
      <c r="C36" s="35">
        <f>C37+C47</f>
        <v>20790116324</v>
      </c>
      <c r="D36" s="36">
        <f>D37+D47</f>
        <v>36699136037</v>
      </c>
    </row>
    <row r="37" spans="1:4" ht="15.75">
      <c r="A37" s="19">
        <v>1</v>
      </c>
      <c r="B37" s="20" t="s">
        <v>35</v>
      </c>
      <c r="C37" s="23">
        <f>SUM(C38:C46)</f>
        <v>20802049237</v>
      </c>
      <c r="D37" s="24">
        <f>SUM(D38:D46)</f>
        <v>36636617950</v>
      </c>
    </row>
    <row r="38" spans="1:4" ht="15.75">
      <c r="A38" s="19"/>
      <c r="B38" s="20" t="s">
        <v>36</v>
      </c>
      <c r="C38" s="23">
        <v>14500000000</v>
      </c>
      <c r="D38" s="24">
        <v>31000000000</v>
      </c>
    </row>
    <row r="39" spans="1:4" ht="15.75">
      <c r="A39" s="19"/>
      <c r="B39" s="20" t="s">
        <v>37</v>
      </c>
      <c r="C39" s="23"/>
      <c r="D39" s="24">
        <v>275000000</v>
      </c>
    </row>
    <row r="40" spans="1:4" ht="15.75">
      <c r="A40" s="19"/>
      <c r="B40" s="20" t="s">
        <v>38</v>
      </c>
      <c r="C40" s="23"/>
      <c r="D40" s="24"/>
    </row>
    <row r="41" spans="1:4" ht="15.75">
      <c r="A41" s="19"/>
      <c r="B41" s="20" t="s">
        <v>39</v>
      </c>
      <c r="C41" s="23"/>
      <c r="D41" s="24"/>
    </row>
    <row r="42" spans="1:4" ht="15.75">
      <c r="A42" s="19"/>
      <c r="B42" s="20" t="s">
        <v>40</v>
      </c>
      <c r="C42" s="23"/>
      <c r="D42" s="24"/>
    </row>
    <row r="43" spans="1:4" ht="15.75">
      <c r="A43" s="19"/>
      <c r="B43" s="20" t="s">
        <v>41</v>
      </c>
      <c r="C43" s="23"/>
      <c r="D43" s="24"/>
    </row>
    <row r="44" spans="1:4" ht="15.75">
      <c r="A44" s="19"/>
      <c r="B44" s="20" t="s">
        <v>42</v>
      </c>
      <c r="C44" s="23">
        <f>1744162408+267071043+17709328</f>
        <v>2028942779</v>
      </c>
      <c r="D44" s="24">
        <f>913260076+267071043+17709328</f>
        <v>1198040447</v>
      </c>
    </row>
    <row r="45" spans="1:4" ht="15.75">
      <c r="A45" s="19"/>
      <c r="B45" s="20" t="s">
        <v>43</v>
      </c>
      <c r="C45" s="23">
        <v>4273106458</v>
      </c>
      <c r="D45" s="24">
        <v>4163577503</v>
      </c>
    </row>
    <row r="46" spans="1:4" ht="15.75">
      <c r="A46" s="32"/>
      <c r="B46" s="20" t="s">
        <v>44</v>
      </c>
      <c r="C46" s="23"/>
      <c r="D46" s="24"/>
    </row>
    <row r="47" spans="1:4" ht="15.75">
      <c r="A47" s="19" t="s">
        <v>45</v>
      </c>
      <c r="B47" s="20" t="s">
        <v>46</v>
      </c>
      <c r="C47" s="21">
        <f>SUM(C48:C50)</f>
        <v>-11932913</v>
      </c>
      <c r="D47" s="22">
        <f>SUM(D48:D50)</f>
        <v>62518087</v>
      </c>
    </row>
    <row r="48" spans="1:4" ht="15.75">
      <c r="A48" s="19"/>
      <c r="B48" s="20" t="s">
        <v>47</v>
      </c>
      <c r="C48" s="23">
        <v>-11932913</v>
      </c>
      <c r="D48" s="24">
        <v>62518087</v>
      </c>
    </row>
    <row r="49" spans="1:4" ht="15.75">
      <c r="A49" s="19"/>
      <c r="B49" s="20" t="s">
        <v>48</v>
      </c>
      <c r="C49" s="23"/>
      <c r="D49" s="24"/>
    </row>
    <row r="50" spans="1:4" ht="15.75">
      <c r="A50" s="19"/>
      <c r="B50" s="20" t="s">
        <v>49</v>
      </c>
      <c r="C50" s="23"/>
      <c r="D50" s="24"/>
    </row>
    <row r="51" spans="1:4" s="37" customFormat="1" ht="18" thickBot="1">
      <c r="A51" s="33" t="s">
        <v>50</v>
      </c>
      <c r="B51" s="34" t="s">
        <v>51</v>
      </c>
      <c r="C51" s="38">
        <f>C33+C36</f>
        <v>69981221526</v>
      </c>
      <c r="D51" s="39">
        <f>D33+D36</f>
        <v>92206144550</v>
      </c>
    </row>
  </sheetData>
  <mergeCells count="4">
    <mergeCell ref="A10:D10"/>
    <mergeCell ref="A11:D11"/>
    <mergeCell ref="A6:B7"/>
    <mergeCell ref="A8:B8"/>
  </mergeCells>
  <printOptions/>
  <pageMargins left="0.75" right="0.38" top="0.49" bottom="0.47" header="0.37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0">
      <selection activeCell="D19" sqref="D19"/>
    </sheetView>
  </sheetViews>
  <sheetFormatPr defaultColWidth="9.00390625" defaultRowHeight="15.75"/>
  <cols>
    <col min="2" max="2" width="44.375" style="0" customWidth="1"/>
    <col min="3" max="4" width="14.25390625" style="13" customWidth="1"/>
    <col min="5" max="5" width="2.875" style="0" customWidth="1"/>
  </cols>
  <sheetData>
    <row r="1" ht="15.75">
      <c r="A1" s="6" t="s">
        <v>55</v>
      </c>
    </row>
    <row r="2" ht="16.5" thickBot="1">
      <c r="A2" s="10" t="s">
        <v>56</v>
      </c>
    </row>
    <row r="3" spans="1:4" ht="16.5" thickBot="1">
      <c r="A3" s="40" t="s">
        <v>57</v>
      </c>
      <c r="B3" s="8" t="s">
        <v>58</v>
      </c>
      <c r="C3" s="42" t="s">
        <v>59</v>
      </c>
      <c r="D3" s="42" t="s">
        <v>60</v>
      </c>
    </row>
    <row r="4" spans="1:4" ht="15.75">
      <c r="A4" s="43">
        <v>1</v>
      </c>
      <c r="B4" s="44" t="s">
        <v>61</v>
      </c>
      <c r="C4" s="45">
        <v>16834809178</v>
      </c>
      <c r="D4" s="46">
        <v>53296153947</v>
      </c>
    </row>
    <row r="5" spans="1:4" ht="15.75">
      <c r="A5" s="47">
        <v>2</v>
      </c>
      <c r="B5" s="48" t="s">
        <v>62</v>
      </c>
      <c r="C5" s="49">
        <v>0</v>
      </c>
      <c r="D5" s="50"/>
    </row>
    <row r="6" spans="1:4" ht="15.75">
      <c r="A6" s="47">
        <v>3</v>
      </c>
      <c r="B6" s="48" t="s">
        <v>63</v>
      </c>
      <c r="C6" s="49">
        <v>16834809178</v>
      </c>
      <c r="D6" s="50">
        <f>D4</f>
        <v>53296153947</v>
      </c>
    </row>
    <row r="7" spans="1:4" ht="15.75">
      <c r="A7" s="47">
        <v>4</v>
      </c>
      <c r="B7" s="48" t="s">
        <v>64</v>
      </c>
      <c r="C7" s="49">
        <v>12329031814</v>
      </c>
      <c r="D7" s="50">
        <v>37570142265</v>
      </c>
    </row>
    <row r="8" spans="1:4" ht="15.75">
      <c r="A8" s="47">
        <v>5</v>
      </c>
      <c r="B8" s="48" t="s">
        <v>65</v>
      </c>
      <c r="C8" s="49">
        <v>4505777364</v>
      </c>
      <c r="D8" s="50">
        <f>D6-D7</f>
        <v>15726011682</v>
      </c>
    </row>
    <row r="9" spans="1:4" ht="15.75">
      <c r="A9" s="47">
        <v>6</v>
      </c>
      <c r="B9" s="48" t="s">
        <v>66</v>
      </c>
      <c r="C9" s="49">
        <v>16674954</v>
      </c>
      <c r="D9" s="50">
        <v>102883222</v>
      </c>
    </row>
    <row r="10" spans="1:4" ht="15.75">
      <c r="A10" s="47">
        <v>7</v>
      </c>
      <c r="B10" s="48" t="s">
        <v>67</v>
      </c>
      <c r="C10" s="49">
        <v>1397326617</v>
      </c>
      <c r="D10" s="50">
        <v>5021591012</v>
      </c>
    </row>
    <row r="11" spans="1:4" ht="15.75">
      <c r="A11" s="47">
        <v>8</v>
      </c>
      <c r="B11" s="48" t="s">
        <v>68</v>
      </c>
      <c r="C11" s="49">
        <v>20740394</v>
      </c>
      <c r="D11" s="50">
        <v>184943796</v>
      </c>
    </row>
    <row r="12" spans="1:4" ht="15.75">
      <c r="A12" s="47">
        <v>9</v>
      </c>
      <c r="B12" s="48" t="s">
        <v>69</v>
      </c>
      <c r="C12" s="49">
        <v>1529869124</v>
      </c>
      <c r="D12" s="50">
        <v>4466018897</v>
      </c>
    </row>
    <row r="13" spans="1:4" ht="15.75">
      <c r="A13" s="47">
        <v>10</v>
      </c>
      <c r="B13" s="51" t="s">
        <v>70</v>
      </c>
      <c r="C13" s="49">
        <v>1574516183</v>
      </c>
      <c r="D13" s="52">
        <f>D8+D9-D10-D11-D12</f>
        <v>6156341199</v>
      </c>
    </row>
    <row r="14" spans="1:4" ht="15.75">
      <c r="A14" s="47">
        <v>11</v>
      </c>
      <c r="B14" s="48" t="s">
        <v>71</v>
      </c>
      <c r="C14" s="49">
        <v>3944795</v>
      </c>
      <c r="D14" s="50">
        <v>22022981</v>
      </c>
    </row>
    <row r="15" spans="1:4" ht="15.75">
      <c r="A15" s="47">
        <v>12</v>
      </c>
      <c r="B15" s="48" t="s">
        <v>72</v>
      </c>
      <c r="C15" s="49">
        <v>263165280</v>
      </c>
      <c r="D15" s="50">
        <v>263165280</v>
      </c>
    </row>
    <row r="16" spans="1:4" ht="15.75">
      <c r="A16" s="47">
        <v>13</v>
      </c>
      <c r="B16" s="48" t="s">
        <v>73</v>
      </c>
      <c r="C16" s="49">
        <v>-259220485</v>
      </c>
      <c r="D16" s="50">
        <f>D14-D15</f>
        <v>-241142299</v>
      </c>
    </row>
    <row r="17" spans="1:4" ht="15.75">
      <c r="A17" s="47">
        <v>14</v>
      </c>
      <c r="B17" s="48" t="s">
        <v>74</v>
      </c>
      <c r="C17" s="49">
        <v>1315295698</v>
      </c>
      <c r="D17" s="50">
        <f>D13+D16</f>
        <v>5915198900</v>
      </c>
    </row>
    <row r="18" spans="1:4" ht="15.75">
      <c r="A18" s="47">
        <v>15</v>
      </c>
      <c r="B18" s="48" t="s">
        <v>75</v>
      </c>
      <c r="C18" s="49">
        <v>1238195336</v>
      </c>
      <c r="D18" s="50">
        <v>1656255692</v>
      </c>
    </row>
    <row r="19" spans="1:4" ht="15.75">
      <c r="A19" s="47">
        <v>16</v>
      </c>
      <c r="B19" s="48" t="s">
        <v>76</v>
      </c>
      <c r="C19" s="49">
        <v>77100362</v>
      </c>
      <c r="D19" s="50">
        <f>D17-D18</f>
        <v>4258943208</v>
      </c>
    </row>
    <row r="20" spans="1:4" ht="15.75">
      <c r="A20" s="47">
        <v>17</v>
      </c>
      <c r="B20" s="48" t="s">
        <v>77</v>
      </c>
      <c r="C20" s="49"/>
      <c r="D20" s="50">
        <v>2470</v>
      </c>
    </row>
    <row r="21" spans="1:4" ht="16.5" thickBot="1">
      <c r="A21" s="53">
        <v>18</v>
      </c>
      <c r="B21" s="54" t="s">
        <v>78</v>
      </c>
      <c r="C21" s="55"/>
      <c r="D21" s="56"/>
    </row>
  </sheetData>
  <printOptions/>
  <pageMargins left="0.75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B1">
      <selection activeCell="C13" sqref="C13:C16"/>
    </sheetView>
  </sheetViews>
  <sheetFormatPr defaultColWidth="9.00390625" defaultRowHeight="15.75"/>
  <cols>
    <col min="2" max="2" width="39.375" style="0" customWidth="1"/>
    <col min="5" max="5" width="10.125" style="0" customWidth="1"/>
  </cols>
  <sheetData>
    <row r="1" ht="15.75">
      <c r="A1" s="6" t="s">
        <v>79</v>
      </c>
    </row>
    <row r="2" ht="16.5" thickBot="1">
      <c r="A2" s="10" t="s">
        <v>80</v>
      </c>
    </row>
    <row r="3" spans="1:5" ht="32.25" thickBot="1">
      <c r="A3" s="7" t="s">
        <v>57</v>
      </c>
      <c r="B3" s="57" t="s">
        <v>58</v>
      </c>
      <c r="C3" s="57" t="s">
        <v>81</v>
      </c>
      <c r="D3" s="57" t="s">
        <v>82</v>
      </c>
      <c r="E3" s="57" t="s">
        <v>59</v>
      </c>
    </row>
    <row r="4" spans="1:5" ht="15.75">
      <c r="A4" s="73">
        <v>1</v>
      </c>
      <c r="B4" s="58" t="s">
        <v>83</v>
      </c>
      <c r="C4" s="76" t="s">
        <v>86</v>
      </c>
      <c r="D4" s="61"/>
      <c r="E4" s="61"/>
    </row>
    <row r="5" spans="1:5" ht="15.75">
      <c r="A5" s="74"/>
      <c r="B5" s="59" t="s">
        <v>84</v>
      </c>
      <c r="C5" s="77"/>
      <c r="D5" s="64">
        <f>35340111241/67064033281</f>
        <v>0.5269607196591359</v>
      </c>
      <c r="E5" s="64">
        <f>50057605647/92206144550</f>
        <v>0.5428879592710397</v>
      </c>
    </row>
    <row r="6" spans="1:5" ht="16.5" thickBot="1">
      <c r="A6" s="75"/>
      <c r="B6" s="41" t="s">
        <v>85</v>
      </c>
      <c r="C6" s="78"/>
      <c r="D6" s="63">
        <f>1-D5</f>
        <v>0.47303928034086407</v>
      </c>
      <c r="E6" s="63">
        <f>1-E5</f>
        <v>0.4571120407289603</v>
      </c>
    </row>
    <row r="7" spans="1:5" ht="15.75">
      <c r="A7" s="73" t="s">
        <v>45</v>
      </c>
      <c r="B7" s="58" t="s">
        <v>87</v>
      </c>
      <c r="C7" s="76" t="s">
        <v>86</v>
      </c>
      <c r="D7" s="61"/>
      <c r="E7" s="61"/>
    </row>
    <row r="8" spans="1:5" ht="15.75">
      <c r="A8" s="74"/>
      <c r="B8" s="59" t="s">
        <v>88</v>
      </c>
      <c r="C8" s="77"/>
      <c r="D8" s="64">
        <f>48252719257/67064033281</f>
        <v>0.7195021965771113</v>
      </c>
      <c r="E8" s="64">
        <f>55507008513/92206144550</f>
        <v>0.6019881731732162</v>
      </c>
    </row>
    <row r="9" spans="1:5" ht="16.5" thickBot="1">
      <c r="A9" s="75"/>
      <c r="B9" s="41" t="s">
        <v>89</v>
      </c>
      <c r="C9" s="78"/>
      <c r="D9" s="63">
        <f>1-D8</f>
        <v>0.28049780342288866</v>
      </c>
      <c r="E9" s="63">
        <f>1-E8</f>
        <v>0.3980118268267838</v>
      </c>
    </row>
    <row r="10" spans="1:5" ht="15.75">
      <c r="A10" s="73" t="s">
        <v>90</v>
      </c>
      <c r="B10" s="58" t="s">
        <v>91</v>
      </c>
      <c r="C10" s="76" t="s">
        <v>94</v>
      </c>
      <c r="D10" s="61"/>
      <c r="E10" s="61"/>
    </row>
    <row r="11" spans="1:5" ht="15.75">
      <c r="A11" s="74"/>
      <c r="B11" s="59" t="s">
        <v>92</v>
      </c>
      <c r="C11" s="77"/>
      <c r="D11" s="65">
        <f>(31723922040-13922453871)/25372762985</f>
        <v>0.7015975429843396</v>
      </c>
      <c r="E11" s="65">
        <f>(42148538903-11243279545)/42951993789</f>
        <v>0.719530262316131</v>
      </c>
    </row>
    <row r="12" spans="1:5" ht="16.5" thickBot="1">
      <c r="A12" s="75"/>
      <c r="B12" s="41" t="s">
        <v>93</v>
      </c>
      <c r="C12" s="78"/>
      <c r="D12" s="66">
        <f>31723922040/25372762985</f>
        <v>1.2503140497057696</v>
      </c>
      <c r="E12" s="66">
        <f>42148538903/42951993789</f>
        <v>0.9812941189657705</v>
      </c>
    </row>
    <row r="13" spans="1:5" ht="15.75">
      <c r="A13" s="73" t="s">
        <v>95</v>
      </c>
      <c r="B13" s="58" t="s">
        <v>96</v>
      </c>
      <c r="C13" s="76" t="s">
        <v>86</v>
      </c>
      <c r="D13" s="62"/>
      <c r="E13" s="62"/>
    </row>
    <row r="14" spans="1:5" ht="15.75">
      <c r="A14" s="74"/>
      <c r="B14" s="59" t="s">
        <v>97</v>
      </c>
      <c r="C14" s="77"/>
      <c r="D14" s="64">
        <f>3132721894/67064033281</f>
        <v>0.046712399191289555</v>
      </c>
      <c r="E14" s="64">
        <f>4258943208/92206144550</f>
        <v>0.04618936437246361</v>
      </c>
    </row>
    <row r="15" spans="1:5" ht="15.75">
      <c r="A15" s="74"/>
      <c r="B15" s="59" t="s">
        <v>98</v>
      </c>
      <c r="C15" s="77"/>
      <c r="D15" s="64">
        <f>3132721894/46067790885</f>
        <v>0.06800243367042018</v>
      </c>
      <c r="E15" s="64">
        <f>4258943208/53296153947</f>
        <v>0.0799108921111883</v>
      </c>
    </row>
    <row r="16" spans="1:5" ht="32.25" thickBot="1">
      <c r="A16" s="75"/>
      <c r="B16" s="41" t="s">
        <v>99</v>
      </c>
      <c r="C16" s="78"/>
      <c r="D16" s="63">
        <f>3132721894/18811314024</f>
        <v>0.1665339215539747</v>
      </c>
      <c r="E16" s="63">
        <f>4258943208/36699136037</f>
        <v>0.11605023082031526</v>
      </c>
    </row>
    <row r="17" ht="15.75">
      <c r="A17" s="60"/>
    </row>
    <row r="18" spans="1:4" ht="15.75">
      <c r="A18" s="1" t="s">
        <v>100</v>
      </c>
      <c r="D18" s="1" t="s">
        <v>104</v>
      </c>
    </row>
    <row r="19" spans="3:5" ht="15.75">
      <c r="C19" s="79" t="s">
        <v>103</v>
      </c>
      <c r="D19" s="79"/>
      <c r="E19" s="79"/>
    </row>
    <row r="20" spans="1:5" ht="15.75">
      <c r="A20" s="5" t="s">
        <v>101</v>
      </c>
      <c r="C20" s="80" t="s">
        <v>102</v>
      </c>
      <c r="D20" s="80"/>
      <c r="E20" s="80"/>
    </row>
  </sheetData>
  <mergeCells count="10">
    <mergeCell ref="A13:A16"/>
    <mergeCell ref="C13:C16"/>
    <mergeCell ref="C19:E19"/>
    <mergeCell ref="C20:E20"/>
    <mergeCell ref="A4:A6"/>
    <mergeCell ref="C4:C6"/>
    <mergeCell ref="A10:A12"/>
    <mergeCell ref="C10:C12"/>
    <mergeCell ref="A7:A9"/>
    <mergeCell ref="C7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Nha Trang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 Thanh Ha</cp:lastModifiedBy>
  <cp:lastPrinted>2008-01-27T04:05:43Z</cp:lastPrinted>
  <dcterms:created xsi:type="dcterms:W3CDTF">2008-01-27T01:54:34Z</dcterms:created>
  <dcterms:modified xsi:type="dcterms:W3CDTF">2008-01-31T04:15:21Z</dcterms:modified>
  <cp:category/>
  <cp:version/>
  <cp:contentType/>
  <cp:contentStatus/>
</cp:coreProperties>
</file>